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G:\NHF\Kaufmännischer Bereich\Regulierungsmanagement\Konzessionen\Konzession Leingarten\Netzentgeltrechner\"/>
    </mc:Choice>
  </mc:AlternateContent>
  <xr:revisionPtr revIDLastSave="0" documentId="8_{8584C87A-57BF-4E4B-86A2-474CD04E8873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SLP" sheetId="1" r:id="rId1"/>
    <sheet name="RLM" sheetId="2" r:id="rId2"/>
    <sheet name="Preisblätter" sheetId="3" state="hidden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19" i="1"/>
  <c r="F27" i="1" l="1"/>
  <c r="F25" i="1"/>
  <c r="F23" i="1"/>
  <c r="F28" i="1" s="1"/>
  <c r="F26" i="2"/>
  <c r="F27" i="2"/>
  <c r="F28" i="2"/>
  <c r="F29" i="2"/>
  <c r="F30" i="2"/>
  <c r="F31" i="2"/>
  <c r="F32" i="2"/>
  <c r="F33" i="2"/>
  <c r="F34" i="2"/>
  <c r="F35" i="2"/>
  <c r="F36" i="2"/>
  <c r="F37" i="2"/>
  <c r="F25" i="2"/>
  <c r="F38" i="2" l="1"/>
  <c r="F14" i="2"/>
  <c r="F18" i="2" s="1"/>
  <c r="J10" i="3"/>
  <c r="J9" i="3"/>
  <c r="J8" i="3"/>
  <c r="J7" i="3"/>
  <c r="J6" i="3"/>
  <c r="J5" i="3"/>
  <c r="J4" i="3"/>
  <c r="J19" i="3"/>
  <c r="J18" i="3"/>
  <c r="J17" i="3"/>
  <c r="J16" i="3"/>
  <c r="J15" i="3"/>
  <c r="F12" i="1"/>
  <c r="F11" i="1"/>
  <c r="F14" i="1" l="1"/>
  <c r="F30" i="1" s="1"/>
  <c r="F16" i="2"/>
  <c r="F20" i="2" s="1"/>
  <c r="F40" i="2" s="1"/>
</calcChain>
</file>

<file path=xl/sharedStrings.xml><?xml version="1.0" encoding="utf-8"?>
<sst xmlns="http://schemas.openxmlformats.org/spreadsheetml/2006/main" count="90" uniqueCount="56">
  <si>
    <t>Art der Entnahmestelle</t>
  </si>
  <si>
    <t>Jahresbenutzungsdauer
&lt; 2.500 Vollbenutzungsstunden</t>
  </si>
  <si>
    <t>Jahresbenutzungsdauer
≥ 2.500 Vollbenutzungsstunden</t>
  </si>
  <si>
    <t>Leistungspreis
€/kWa</t>
  </si>
  <si>
    <t>Arbeitspreis
ct/kWh</t>
  </si>
  <si>
    <t>Mittelspannung</t>
  </si>
  <si>
    <t>Umspannung NS</t>
  </si>
  <si>
    <t>Niederspannung</t>
  </si>
  <si>
    <t>Kunde im Niederspannungsnetz ohne Lastgangzählung</t>
  </si>
  <si>
    <t>netto</t>
  </si>
  <si>
    <t>brutto²</t>
  </si>
  <si>
    <t>Grundpreis €/a</t>
  </si>
  <si>
    <t>Arbeitspreis ct/kWh</t>
  </si>
  <si>
    <t>Entnahme durch Elektro-Speicherheizung / Wärmepumpe</t>
  </si>
  <si>
    <t>Entnahme durch Elektromobilität</t>
  </si>
  <si>
    <t>Preise für die Nutzung der Netzinfrastruktur für Kunden mit Leistungsmessung (RLM)</t>
  </si>
  <si>
    <t>Preise für die Nutzung der Netzinfrastruktur für Kunden mit Wirkarbeitszählung (SLP)</t>
  </si>
  <si>
    <t>Netzentgeltrechner SLP 2024</t>
  </si>
  <si>
    <t>Arbeit</t>
  </si>
  <si>
    <t>Jahresarbeit</t>
  </si>
  <si>
    <t>Messstellenbetrieb</t>
  </si>
  <si>
    <t>€/Jahr netto</t>
  </si>
  <si>
    <t>€/Jahr brutto²</t>
  </si>
  <si>
    <t>Eintarifzähler</t>
  </si>
  <si>
    <t>Zweitarifzähler 
(inkl. Tarifschaltung)</t>
  </si>
  <si>
    <t>EDL21 nach § 21b (3a) und (3b) EnWG a.F. (übergangsweise)</t>
  </si>
  <si>
    <t>Wandler Niederspannung</t>
  </si>
  <si>
    <t>Kundendienstrelais</t>
  </si>
  <si>
    <t>Umspannung HS/MS</t>
  </si>
  <si>
    <t>Umspannung MS/NS</t>
  </si>
  <si>
    <t>Wandler Mittelspannung</t>
  </si>
  <si>
    <t>TK-Einrichtung für Fernauslesung</t>
  </si>
  <si>
    <t>Netzentgeltrechner RLM 2024</t>
  </si>
  <si>
    <t>Benutzungsstunden</t>
  </si>
  <si>
    <t>Spannungsebene</t>
  </si>
  <si>
    <t>Jahresmaximalleistung</t>
  </si>
  <si>
    <t>1 Personenhaushalt entspricht ca. 1500 kWh</t>
  </si>
  <si>
    <t>2 Personenhaushalt entspricht ca. 2500 kWh</t>
  </si>
  <si>
    <t>4 Personenhaushalt entspricht ca. 4250 kWh</t>
  </si>
  <si>
    <t>3 Personenhaushalt entspricht ca. 3500 kWh</t>
  </si>
  <si>
    <t>5 Personenhaushalt entspricht ca. 5000 kWh</t>
  </si>
  <si>
    <t>Zweitarifzähler (inkl. Tarifschaltung)</t>
  </si>
  <si>
    <t>x</t>
  </si>
  <si>
    <t>"X" eintragen, wenn zutreffend</t>
  </si>
  <si>
    <r>
      <t xml:space="preserve">Grundpreis €/a  </t>
    </r>
    <r>
      <rPr>
        <sz val="9"/>
        <color theme="1"/>
        <rFont val="Museo Sans 500"/>
        <family val="3"/>
      </rPr>
      <t>netto</t>
    </r>
  </si>
  <si>
    <r>
      <t>Arbeitspreis ct/kWh</t>
    </r>
    <r>
      <rPr>
        <sz val="9"/>
        <color theme="1"/>
        <rFont val="Museo Sans 500"/>
        <family val="3"/>
      </rPr>
      <t xml:space="preserve"> netto</t>
    </r>
  </si>
  <si>
    <r>
      <t xml:space="preserve">Jahresentgelt exklusive Messung </t>
    </r>
    <r>
      <rPr>
        <sz val="9"/>
        <color theme="1"/>
        <rFont val="Museo Sans 900"/>
        <family val="3"/>
      </rPr>
      <t>netto</t>
    </r>
  </si>
  <si>
    <t>Jahresentgelt inklusive Messung netto</t>
  </si>
  <si>
    <r>
      <t>Jahresentgelt inklusive Messung</t>
    </r>
    <r>
      <rPr>
        <sz val="9"/>
        <color theme="1"/>
        <rFont val="Museo Sans 900"/>
        <family val="3"/>
      </rPr>
      <t xml:space="preserve"> netto</t>
    </r>
  </si>
  <si>
    <t>bitte auswählen</t>
  </si>
  <si>
    <r>
      <t xml:space="preserve">Arbeispreis ct/kWh </t>
    </r>
    <r>
      <rPr>
        <sz val="9"/>
        <color theme="1"/>
        <rFont val="Museo Sans 500"/>
        <family val="3"/>
      </rPr>
      <t>netto</t>
    </r>
  </si>
  <si>
    <r>
      <t xml:space="preserve">Leistungspreis €/kWa </t>
    </r>
    <r>
      <rPr>
        <sz val="9"/>
        <color theme="1"/>
        <rFont val="Museo Sans 500"/>
        <family val="3"/>
      </rPr>
      <t>netto</t>
    </r>
  </si>
  <si>
    <t>Jahresentgelt ohne Messung netto</t>
  </si>
  <si>
    <t xml:space="preserve">Bitte befüllen Sie die grünen Eingabefelder, um ihr prognostiziertes Netzentgelt zu ermitteln. </t>
  </si>
  <si>
    <t>Für Kunden im Niederspannungsnetz ohne Lastgangzählung (ausgenommen Wärmepumpentarif und Elektromobilität)</t>
  </si>
  <si>
    <t>Hinweis: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</si>
</sst>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_-* #,##0.00\ _D_M_-;\-* #,##0.00\ _D_M_-;_-* &quot;-&quot;??\ _D_M_-;_-@_-"/>
    <numFmt numFmtId="165" formatCode="#,##0.00_ ;\-#,##0.00\ "/>
    <numFmt numFmtId="166" formatCode="#,##0\ &quot;kWh&quot;"/>
    <numFmt numFmtId="167" formatCode="#,##0\ &quot;kW&quot;"/>
    <numFmt numFmtId="168" formatCode="0.00\ &quot;ct/kWh&quot;"/>
    <numFmt numFmtId="169" formatCode="0.00\ &quot;€/kWa&quot;"/>
    <numFmt numFmtId="170" formatCode="0\ &quot;€/a&quot;"/>
    <numFmt numFmtId="171" formatCode="#,##0\ &quot;€/a&quot;"/>
    <numFmt numFmtId="172" formatCode="#,##0.00\ &quot;€/a&quot;"/>
  </numFmts>
  <fonts count="2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0"/>
      <name val="Museo Sans 500"/>
      <family val="3"/>
    </font>
    <font>
      <b/>
      <sz val="10"/>
      <name val="Museo Sans 500"/>
      <family val="3"/>
    </font>
    <font>
      <sz val="10"/>
      <color theme="1"/>
      <name val="Arial"/>
      <family val="2"/>
    </font>
    <font>
      <b/>
      <sz val="11"/>
      <name val="Museo Sans 900"/>
      <family val="3"/>
    </font>
    <font>
      <b/>
      <sz val="11"/>
      <name val="Museo Sans 500"/>
      <family val="3"/>
    </font>
    <font>
      <sz val="8"/>
      <name val="Calibri"/>
      <family val="2"/>
      <scheme val="minor"/>
    </font>
    <font>
      <sz val="9"/>
      <color theme="1"/>
      <name val="Museo Sans 100"/>
      <family val="3"/>
    </font>
    <font>
      <sz val="11"/>
      <color theme="1"/>
      <name val="Calibri"/>
      <family val="2"/>
      <scheme val="minor"/>
    </font>
    <font>
      <sz val="11"/>
      <color theme="1"/>
      <name val="Museo Sans 500"/>
      <family val="3"/>
    </font>
    <font>
      <b/>
      <sz val="11"/>
      <color theme="1"/>
      <name val="Museo Sans 500"/>
      <family val="3"/>
    </font>
    <font>
      <b/>
      <u val="double"/>
      <sz val="12"/>
      <color theme="1"/>
      <name val="Museo Sans 500"/>
      <family val="3"/>
    </font>
    <font>
      <b/>
      <i/>
      <sz val="10"/>
      <color theme="1"/>
      <name val="Museo Sans 500"/>
      <family val="3"/>
    </font>
    <font>
      <i/>
      <sz val="10"/>
      <color theme="1"/>
      <name val="Museo Sans 500"/>
      <family val="3"/>
    </font>
    <font>
      <b/>
      <u val="double"/>
      <sz val="11"/>
      <color theme="1"/>
      <name val="Museo Sans 500"/>
      <family val="3"/>
    </font>
    <font>
      <sz val="10"/>
      <name val="Museo Sans 900"/>
      <family val="3"/>
    </font>
    <font>
      <sz val="9"/>
      <name val="Museo Sans 900"/>
      <family val="3"/>
    </font>
    <font>
      <sz val="11"/>
      <color theme="1"/>
      <name val="Museo Sans 900"/>
      <family val="3"/>
    </font>
    <font>
      <sz val="14"/>
      <color theme="1"/>
      <name val="Museo Sans 900"/>
      <family val="3"/>
    </font>
    <font>
      <sz val="10"/>
      <color theme="1"/>
      <name val="Museo Sans 500"/>
      <family val="3"/>
    </font>
    <font>
      <sz val="9"/>
      <color theme="1"/>
      <name val="Museo Sans 500"/>
      <family val="3"/>
    </font>
    <font>
      <sz val="10"/>
      <color theme="1"/>
      <name val="Museo Sans 900"/>
      <family val="3"/>
    </font>
    <font>
      <sz val="9"/>
      <color theme="1"/>
      <name val="Museo Sans 900"/>
      <family val="3"/>
    </font>
    <font>
      <sz val="11"/>
      <color theme="0"/>
      <name val="Museo Sans 500"/>
      <family val="3"/>
    </font>
    <font>
      <sz val="11"/>
      <color rgb="FF3F3F3F"/>
      <name val="Museo Sans 900"/>
      <family val="3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49812A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</cellStyleXfs>
  <cellXfs count="94">
    <xf numFmtId="0" fontId="0" fillId="0" borderId="0" xfId="0"/>
    <xf numFmtId="0" fontId="11" fillId="0" borderId="0" xfId="0" applyFont="1" applyProtection="1">
      <protection hidden="1"/>
    </xf>
    <xf numFmtId="0" fontId="11" fillId="0" borderId="20" xfId="0" applyFont="1" applyBorder="1" applyProtection="1">
      <protection hidden="1"/>
    </xf>
    <xf numFmtId="0" fontId="12" fillId="0" borderId="0" xfId="0" applyFont="1" applyProtection="1">
      <protection hidden="1"/>
    </xf>
    <xf numFmtId="168" fontId="11" fillId="0" borderId="0" xfId="0" applyNumberFormat="1" applyFont="1" applyProtection="1">
      <protection hidden="1"/>
    </xf>
    <xf numFmtId="169" fontId="11" fillId="0" borderId="0" xfId="0" applyNumberFormat="1" applyFont="1" applyProtection="1">
      <protection hidden="1"/>
    </xf>
    <xf numFmtId="0" fontId="13" fillId="0" borderId="23" xfId="0" applyFont="1" applyBorder="1" applyProtection="1">
      <protection hidden="1"/>
    </xf>
    <xf numFmtId="0" fontId="3" fillId="0" borderId="0" xfId="7" applyFont="1" applyAlignment="1" applyProtection="1">
      <alignment horizontal="left" vertical="center" indent="1"/>
      <protection hidden="1"/>
    </xf>
    <xf numFmtId="4" fontId="3" fillId="0" borderId="0" xfId="7" applyNumberFormat="1" applyFont="1" applyAlignment="1" applyProtection="1">
      <alignment horizontal="center" vertical="center"/>
      <protection hidden="1"/>
    </xf>
    <xf numFmtId="0" fontId="11" fillId="0" borderId="2" xfId="0" applyFont="1" applyBorder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5" xfId="0" applyFont="1" applyBorder="1" applyProtection="1">
      <protection hidden="1"/>
    </xf>
    <xf numFmtId="0" fontId="3" fillId="0" borderId="0" xfId="7" applyFont="1" applyAlignment="1" applyProtection="1">
      <alignment horizontal="left" vertical="center" wrapText="1" indent="1"/>
      <protection hidden="1"/>
    </xf>
    <xf numFmtId="0" fontId="11" fillId="0" borderId="10" xfId="0" applyFont="1" applyBorder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3" fontId="15" fillId="0" borderId="0" xfId="0" applyNumberFormat="1" applyFont="1" applyProtection="1">
      <protection hidden="1"/>
    </xf>
    <xf numFmtId="0" fontId="16" fillId="0" borderId="0" xfId="0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7" fillId="4" borderId="0" xfId="7" applyFont="1" applyFill="1" applyAlignment="1" applyProtection="1">
      <alignment horizontal="center" vertical="center"/>
      <protection hidden="1"/>
    </xf>
    <xf numFmtId="170" fontId="11" fillId="0" borderId="0" xfId="0" applyNumberFormat="1" applyFont="1" applyProtection="1">
      <protection hidden="1"/>
    </xf>
    <xf numFmtId="0" fontId="18" fillId="4" borderId="0" xfId="7" applyFont="1" applyFill="1" applyAlignment="1" applyProtection="1">
      <alignment horizontal="center" vertical="center" wrapText="1"/>
      <protection hidden="1"/>
    </xf>
    <xf numFmtId="0" fontId="17" fillId="4" borderId="0" xfId="7" applyFont="1" applyFill="1" applyAlignment="1" applyProtection="1">
      <alignment horizontal="left" vertical="center"/>
      <protection hidden="1"/>
    </xf>
    <xf numFmtId="0" fontId="19" fillId="0" borderId="22" xfId="0" applyFont="1" applyBorder="1" applyProtection="1">
      <protection hidden="1"/>
    </xf>
    <xf numFmtId="0" fontId="20" fillId="0" borderId="0" xfId="0" applyFont="1" applyProtection="1">
      <protection hidden="1"/>
    </xf>
    <xf numFmtId="0" fontId="19" fillId="0" borderId="19" xfId="0" applyFont="1" applyBorder="1" applyProtection="1">
      <protection hidden="1"/>
    </xf>
    <xf numFmtId="0" fontId="22" fillId="0" borderId="20" xfId="0" applyFont="1" applyBorder="1" applyProtection="1">
      <protection hidden="1"/>
    </xf>
    <xf numFmtId="0" fontId="21" fillId="0" borderId="20" xfId="0" applyFont="1" applyBorder="1" applyAlignment="1" applyProtection="1">
      <alignment horizontal="right"/>
      <protection hidden="1"/>
    </xf>
    <xf numFmtId="0" fontId="23" fillId="0" borderId="0" xfId="0" applyFont="1" applyProtection="1">
      <protection hidden="1"/>
    </xf>
    <xf numFmtId="166" fontId="25" fillId="6" borderId="21" xfId="1" applyNumberFormat="1" applyFont="1" applyFill="1" applyBorder="1" applyProtection="1">
      <protection locked="0"/>
    </xf>
    <xf numFmtId="0" fontId="25" fillId="6" borderId="0" xfId="1" applyFont="1" applyFill="1" applyBorder="1" applyAlignment="1" applyProtection="1">
      <alignment horizontal="center" vertical="center"/>
      <protection locked="0"/>
    </xf>
    <xf numFmtId="0" fontId="25" fillId="6" borderId="0" xfId="1" applyFont="1" applyFill="1" applyBorder="1" applyAlignment="1" applyProtection="1">
      <alignment horizontal="center"/>
      <protection locked="0"/>
    </xf>
    <xf numFmtId="167" fontId="25" fillId="6" borderId="21" xfId="1" applyNumberFormat="1" applyFont="1" applyFill="1" applyBorder="1" applyProtection="1">
      <protection locked="0"/>
    </xf>
    <xf numFmtId="0" fontId="25" fillId="6" borderId="21" xfId="1" applyFont="1" applyFill="1" applyBorder="1" applyProtection="1">
      <protection locked="0"/>
    </xf>
    <xf numFmtId="171" fontId="26" fillId="3" borderId="24" xfId="8" applyNumberFormat="1" applyFont="1" applyFill="1" applyBorder="1" applyProtection="1">
      <protection hidden="1"/>
    </xf>
    <xf numFmtId="166" fontId="25" fillId="6" borderId="21" xfId="1" applyNumberFormat="1" applyFont="1" applyFill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vertical="center"/>
      <protection hidden="1"/>
    </xf>
    <xf numFmtId="0" fontId="19" fillId="0" borderId="22" xfId="0" applyFont="1" applyBorder="1" applyAlignment="1" applyProtection="1">
      <alignment vertical="center"/>
      <protection hidden="1"/>
    </xf>
    <xf numFmtId="0" fontId="11" fillId="0" borderId="23" xfId="0" applyFont="1" applyBorder="1" applyAlignment="1" applyProtection="1">
      <alignment vertical="center"/>
      <protection hidden="1"/>
    </xf>
    <xf numFmtId="172" fontId="26" fillId="3" borderId="24" xfId="8" applyNumberFormat="1" applyFont="1" applyFill="1" applyBorder="1" applyAlignment="1" applyProtection="1">
      <protection hidden="1"/>
    </xf>
    <xf numFmtId="172" fontId="26" fillId="3" borderId="24" xfId="8" applyNumberFormat="1" applyFont="1" applyFill="1" applyBorder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172" fontId="11" fillId="0" borderId="2" xfId="0" applyNumberFormat="1" applyFont="1" applyBorder="1" applyAlignment="1" applyProtection="1">
      <alignment vertical="center"/>
      <protection hidden="1"/>
    </xf>
    <xf numFmtId="172" fontId="11" fillId="0" borderId="5" xfId="0" applyNumberFormat="1" applyFont="1" applyBorder="1" applyAlignment="1" applyProtection="1">
      <alignment vertical="center"/>
      <protection hidden="1"/>
    </xf>
    <xf numFmtId="172" fontId="26" fillId="3" borderId="25" xfId="8" applyNumberFormat="1" applyFont="1" applyFill="1" applyBorder="1" applyProtection="1">
      <protection hidden="1"/>
    </xf>
    <xf numFmtId="0" fontId="22" fillId="0" borderId="0" xfId="0" applyFont="1" applyAlignment="1" applyProtection="1">
      <alignment horizontal="left" wrapText="1"/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6" fillId="0" borderId="15" xfId="2" applyFont="1" applyBorder="1" applyProtection="1">
      <protection hidden="1"/>
    </xf>
    <xf numFmtId="0" fontId="0" fillId="0" borderId="16" xfId="0" applyBorder="1" applyProtection="1">
      <protection hidden="1"/>
    </xf>
    <xf numFmtId="0" fontId="4" fillId="4" borderId="2" xfId="7" applyFont="1" applyFill="1" applyBorder="1" applyAlignment="1" applyProtection="1">
      <alignment horizontal="center" vertical="center"/>
      <protection hidden="1"/>
    </xf>
    <xf numFmtId="0" fontId="3" fillId="4" borderId="3" xfId="7" applyFont="1" applyFill="1" applyBorder="1" applyAlignment="1" applyProtection="1">
      <alignment horizontal="center" vertical="center"/>
      <protection hidden="1"/>
    </xf>
    <xf numFmtId="0" fontId="3" fillId="5" borderId="3" xfId="7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Protection="1">
      <protection hidden="1"/>
    </xf>
    <xf numFmtId="0" fontId="3" fillId="0" borderId="5" xfId="7" applyFont="1" applyBorder="1" applyAlignment="1" applyProtection="1">
      <alignment horizontal="left" vertical="center" indent="1"/>
      <protection hidden="1"/>
    </xf>
    <xf numFmtId="4" fontId="3" fillId="0" borderId="3" xfId="7" applyNumberFormat="1" applyFont="1" applyBorder="1" applyAlignment="1" applyProtection="1">
      <alignment horizontal="center" vertical="center"/>
      <protection hidden="1"/>
    </xf>
    <xf numFmtId="4" fontId="3" fillId="0" borderId="4" xfId="7" applyNumberFormat="1" applyFont="1" applyBorder="1" applyAlignment="1" applyProtection="1">
      <alignment horizontal="center" vertical="center"/>
      <protection hidden="1"/>
    </xf>
    <xf numFmtId="4" fontId="3" fillId="0" borderId="8" xfId="7" applyNumberFormat="1" applyFont="1" applyBorder="1" applyAlignment="1" applyProtection="1">
      <alignment horizontal="center" vertical="center"/>
      <protection hidden="1"/>
    </xf>
    <xf numFmtId="4" fontId="3" fillId="0" borderId="9" xfId="7" applyNumberFormat="1" applyFont="1" applyBorder="1" applyAlignment="1" applyProtection="1">
      <alignment horizontal="center" vertical="center"/>
      <protection hidden="1"/>
    </xf>
    <xf numFmtId="0" fontId="3" fillId="0" borderId="8" xfId="2" applyFont="1" applyBorder="1" applyAlignment="1" applyProtection="1">
      <alignment horizontal="left" vertical="center" indent="1"/>
      <protection hidden="1"/>
    </xf>
    <xf numFmtId="165" fontId="3" fillId="0" borderId="5" xfId="3" applyNumberFormat="1" applyFont="1" applyBorder="1" applyAlignment="1" applyProtection="1">
      <alignment horizontal="center" vertical="center"/>
      <protection hidden="1"/>
    </xf>
    <xf numFmtId="165" fontId="3" fillId="0" borderId="9" xfId="3" applyNumberFormat="1" applyFont="1" applyBorder="1" applyAlignment="1" applyProtection="1">
      <alignment horizontal="center" vertical="center"/>
      <protection hidden="1"/>
    </xf>
    <xf numFmtId="0" fontId="3" fillId="0" borderId="5" xfId="7" applyFont="1" applyBorder="1" applyAlignment="1" applyProtection="1">
      <alignment horizontal="left" vertical="center" wrapText="1" indent="1"/>
      <protection hidden="1"/>
    </xf>
    <xf numFmtId="0" fontId="3" fillId="0" borderId="6" xfId="2" applyFont="1" applyBorder="1" applyAlignment="1" applyProtection="1">
      <alignment horizontal="left" vertical="center" indent="1"/>
      <protection hidden="1"/>
    </xf>
    <xf numFmtId="165" fontId="3" fillId="0" borderId="10" xfId="3" applyNumberFormat="1" applyFont="1" applyBorder="1" applyAlignment="1" applyProtection="1">
      <alignment horizontal="center" vertical="center"/>
      <protection hidden="1"/>
    </xf>
    <xf numFmtId="165" fontId="3" fillId="0" borderId="7" xfId="3" applyNumberFormat="1" applyFont="1" applyBorder="1" applyAlignment="1" applyProtection="1">
      <alignment horizontal="center" vertical="center"/>
      <protection hidden="1"/>
    </xf>
    <xf numFmtId="0" fontId="3" fillId="0" borderId="10" xfId="7" applyFont="1" applyBorder="1" applyAlignment="1" applyProtection="1">
      <alignment horizontal="left" vertical="center" wrapText="1" indent="1"/>
      <protection hidden="1"/>
    </xf>
    <xf numFmtId="4" fontId="3" fillId="0" borderId="6" xfId="7" applyNumberFormat="1" applyFont="1" applyBorder="1" applyAlignment="1" applyProtection="1">
      <alignment horizontal="center" vertical="center"/>
      <protection hidden="1"/>
    </xf>
    <xf numFmtId="4" fontId="3" fillId="0" borderId="7" xfId="7" applyNumberFormat="1" applyFont="1" applyBorder="1" applyAlignment="1" applyProtection="1">
      <alignment horizontal="center" vertical="center"/>
      <protection hidden="1"/>
    </xf>
    <xf numFmtId="0" fontId="0" fillId="0" borderId="17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8" xfId="0" applyBorder="1" applyProtection="1">
      <protection hidden="1"/>
    </xf>
    <xf numFmtId="0" fontId="7" fillId="0" borderId="15" xfId="5" applyFont="1" applyBorder="1" applyProtection="1">
      <protection hidden="1"/>
    </xf>
    <xf numFmtId="0" fontId="9" fillId="0" borderId="0" xfId="4" applyFont="1" applyProtection="1">
      <protection hidden="1"/>
    </xf>
    <xf numFmtId="0" fontId="4" fillId="5" borderId="2" xfId="7" applyFont="1" applyFill="1" applyBorder="1" applyAlignment="1" applyProtection="1">
      <alignment horizontal="center" vertical="center" wrapText="1"/>
      <protection hidden="1"/>
    </xf>
    <xf numFmtId="0" fontId="3" fillId="0" borderId="0" xfId="2" applyFont="1" applyProtection="1">
      <protection hidden="1"/>
    </xf>
    <xf numFmtId="0" fontId="5" fillId="0" borderId="0" xfId="4" applyProtection="1">
      <protection hidden="1"/>
    </xf>
    <xf numFmtId="0" fontId="3" fillId="0" borderId="10" xfId="7" applyFont="1" applyBorder="1" applyAlignment="1" applyProtection="1">
      <alignment horizontal="left" vertical="center" indent="1"/>
      <protection hidden="1"/>
    </xf>
    <xf numFmtId="0" fontId="22" fillId="0" borderId="0" xfId="0" applyFont="1" applyAlignment="1" applyProtection="1">
      <alignment horizontal="left" wrapText="1"/>
      <protection hidden="1"/>
    </xf>
    <xf numFmtId="0" fontId="4" fillId="4" borderId="2" xfId="2" applyFont="1" applyFill="1" applyBorder="1" applyAlignment="1" applyProtection="1">
      <alignment horizontal="left" vertical="center" wrapText="1" indent="1"/>
      <protection hidden="1"/>
    </xf>
    <xf numFmtId="0" fontId="4" fillId="4" borderId="5" xfId="2" applyFont="1" applyFill="1" applyBorder="1" applyAlignment="1" applyProtection="1">
      <alignment horizontal="left" vertical="center" indent="1"/>
      <protection hidden="1"/>
    </xf>
    <xf numFmtId="0" fontId="3" fillId="4" borderId="2" xfId="2" applyFont="1" applyFill="1" applyBorder="1" applyAlignment="1" applyProtection="1">
      <alignment horizontal="center" vertical="center" wrapText="1"/>
      <protection hidden="1"/>
    </xf>
    <xf numFmtId="0" fontId="3" fillId="0" borderId="5" xfId="2" applyFont="1" applyBorder="1" applyAlignment="1" applyProtection="1">
      <alignment horizontal="center" vertical="center"/>
      <protection hidden="1"/>
    </xf>
    <xf numFmtId="0" fontId="3" fillId="4" borderId="2" xfId="2" applyFont="1" applyFill="1" applyBorder="1" applyAlignment="1" applyProtection="1">
      <alignment horizontal="left" vertical="center" wrapText="1" indent="1"/>
      <protection hidden="1"/>
    </xf>
    <xf numFmtId="0" fontId="3" fillId="4" borderId="5" xfId="2" applyFont="1" applyFill="1" applyBorder="1" applyAlignment="1" applyProtection="1">
      <alignment horizontal="left" vertical="center" indent="1"/>
      <protection hidden="1"/>
    </xf>
    <xf numFmtId="0" fontId="3" fillId="4" borderId="3" xfId="2" applyFont="1" applyFill="1" applyBorder="1" applyAlignment="1" applyProtection="1">
      <alignment horizontal="center" vertical="center" wrapText="1"/>
      <protection hidden="1"/>
    </xf>
    <xf numFmtId="0" fontId="3" fillId="4" borderId="4" xfId="2" applyFont="1" applyFill="1" applyBorder="1" applyAlignment="1" applyProtection="1">
      <alignment horizontal="center" vertical="center"/>
      <protection hidden="1"/>
    </xf>
    <xf numFmtId="0" fontId="3" fillId="5" borderId="6" xfId="2" applyFont="1" applyFill="1" applyBorder="1" applyAlignment="1" applyProtection="1">
      <alignment horizontal="center" vertical="center"/>
      <protection hidden="1"/>
    </xf>
    <xf numFmtId="0" fontId="3" fillId="4" borderId="7" xfId="2" applyFont="1" applyFill="1" applyBorder="1" applyAlignment="1" applyProtection="1">
      <alignment horizontal="center" vertical="center"/>
      <protection hidden="1"/>
    </xf>
    <xf numFmtId="0" fontId="3" fillId="4" borderId="8" xfId="2" applyFont="1" applyFill="1" applyBorder="1" applyAlignment="1" applyProtection="1">
      <alignment horizontal="center" vertical="center" wrapText="1"/>
      <protection hidden="1"/>
    </xf>
    <xf numFmtId="0" fontId="3" fillId="4" borderId="8" xfId="2" applyFont="1" applyFill="1" applyBorder="1" applyAlignment="1" applyProtection="1">
      <alignment horizontal="center" vertical="center"/>
      <protection hidden="1"/>
    </xf>
    <xf numFmtId="0" fontId="3" fillId="4" borderId="5" xfId="2" applyFont="1" applyFill="1" applyBorder="1" applyAlignment="1" applyProtection="1">
      <alignment horizontal="center" vertical="center"/>
      <protection hidden="1"/>
    </xf>
  </cellXfs>
  <cellStyles count="9">
    <cellStyle name="Dezimal 2" xfId="3" xr:uid="{32322A4F-4E79-4DCF-AE1D-210A7A06D106}"/>
    <cellStyle name="Eingabe" xfId="1" builtinId="20"/>
    <cellStyle name="Standard" xfId="0" builtinId="0"/>
    <cellStyle name="Standard 2" xfId="4" xr:uid="{7C78E1D2-EF03-445B-98B1-340C7DBCD070}"/>
    <cellStyle name="Standard 2 2" xfId="2" xr:uid="{87C4B8E2-511D-4903-B4CF-B5FF2BD776EA}"/>
    <cellStyle name="Standard 2 2 2 2" xfId="7" xr:uid="{BEC6564E-FCE4-4665-9844-4D1D7C21EC3E}"/>
    <cellStyle name="Standard 2 2 3" xfId="5" xr:uid="{A576D0E7-97B7-4C7E-9205-31CF58C91D9C}"/>
    <cellStyle name="Standard 5" xfId="6" xr:uid="{C3B6F1C7-38CF-42A8-A3A0-C1B8A7DBD35F}"/>
    <cellStyle name="Währung" xfId="8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981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205740</xdr:colOff>
      <xdr:row>0</xdr:row>
      <xdr:rowOff>139065</xdr:rowOff>
    </xdr:from>
    <xdr:to>
      <xdr:col>6</xdr:col>
      <xdr:colOff>19157</xdr:colOff>
      <xdr:row>4</xdr:row>
      <xdr:rowOff>87161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3495F99-6EE6-4058-8B75-31003BCCC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1215" y="139065"/>
          <a:ext cx="1508867" cy="813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531494</xdr:colOff>
      <xdr:row>0</xdr:row>
      <xdr:rowOff>133350</xdr:rowOff>
    </xdr:from>
    <xdr:to>
      <xdr:col>6</xdr:col>
      <xdr:colOff>15346</xdr:colOff>
      <xdr:row>3</xdr:row>
      <xdr:rowOff>208073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3C56ACD-73C1-B665-68ED-B1B6A5798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6944" y="133350"/>
          <a:ext cx="1503152" cy="8367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NHF\Kaufm&#228;nnischer%20Bereich\Regulierungsmanagement\LRegB%20BW\Anreizregulierung\Kalkulation%202024\NHL\Kalkulation\GZG%20(V7.05)-2023-10-02_NHL.xlsm" TargetMode="External"/><Relationship Id="rId1" Type="http://schemas.openxmlformats.org/officeDocument/2006/relationships/externalLinkPath" Target="/NHF/Kaufm&#228;nnischer%20Bereich/Regulierungsmanagement/LRegB%20BW/Anreizregulierung/Kalkulation%202024/NHL/Kalkulation/GZG%20(V7.05)-2023-10-02_NHL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NHF\Kaufm&#228;nnischer%20Bereich\Regulierungsmanagement\LRegB%20BW\Anreizregulierung\Kalkulation%202024\NHL\Kalkulation\GZG%20(V7.05)-2023-10-02_NHL_endg&#252;ltig_V2_Mengen%20vN%202023.xlsm" TargetMode="External"/><Relationship Id="rId1" Type="http://schemas.openxmlformats.org/officeDocument/2006/relationships/externalLinkPath" Target="/NHF/Kaufm&#228;nnischer%20Bereich/Regulierungsmanagement/LRegB%20BW/Anreizregulierung/Kalkulation%202024/NHL/Kalkulation/GZG%20(V7.05)-2023-10-02_NHL_endg&#252;ltig_V2_Mengen%20vN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haltsverzeichnis"/>
      <sheetName val="Versionsänderungen"/>
      <sheetName val="Allgemeines"/>
      <sheetName val="Steuerung"/>
      <sheetName val="EOG"/>
      <sheetName val="Kundendaten"/>
      <sheetName val="Einspeisung+NV"/>
      <sheetName val="Ermittlung Messg_Abr"/>
      <sheetName val="Gleichzeitigkeit"/>
      <sheetName val="Tarifblatt (Vorjahr)"/>
      <sheetName val="Netzkosten"/>
      <sheetName val="Bh der Verluste"/>
      <sheetName val="LW_übersicht"/>
      <sheetName val="Berechnung"/>
      <sheetName val="Jahresbriefmarken für Doku"/>
      <sheetName val="Arbeitsfluss"/>
      <sheetName val="Tarifblatt (Neu)"/>
      <sheetName val="Verprobung"/>
      <sheetName val="Vergleich zum Vorjahr"/>
      <sheetName val="Anlage 1"/>
      <sheetName val="Anlage 2"/>
      <sheetName val="Anlage 3"/>
      <sheetName val="Anlage 4"/>
      <sheetName val="Anlage 5"/>
      <sheetName val="Anlage 6"/>
      <sheetName val="Anlage 7"/>
      <sheetName val="Anlage 8"/>
      <sheetName val="Anlage 9.1"/>
      <sheetName val="Anlage 9.2"/>
      <sheetName val="Anlage 9.3-9.5"/>
      <sheetName val="Anlage 9.6"/>
      <sheetName val="Anlage 9.7"/>
      <sheetName val="Anlage 9.ZF"/>
      <sheetName val="Basis Diagramme"/>
      <sheetName val="DIA-HS"/>
      <sheetName val="DIA-HS_MS"/>
      <sheetName val="DIA-MS"/>
      <sheetName val="DIA-MS_NS"/>
      <sheetName val="DIA-NS (RLM)"/>
      <sheetName val="DIA-NS (SLP)"/>
      <sheetName val="Werte für Berich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9">
          <cell r="C39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haltsverzeichnis"/>
      <sheetName val="Versionsänderungen"/>
      <sheetName val="Allgemeines"/>
      <sheetName val="Steuerung"/>
      <sheetName val="EOG"/>
      <sheetName val="Kundendaten"/>
      <sheetName val="Einspeisung+NV"/>
      <sheetName val="Ermittlung Messg_Abr"/>
      <sheetName val="Gleichzeitigkeit"/>
      <sheetName val="Tarifblatt (Vorjahr)"/>
      <sheetName val="Netzkosten"/>
      <sheetName val="Bh der Verluste"/>
      <sheetName val="LW_übersicht"/>
      <sheetName val="Berechnung"/>
      <sheetName val="Jahresbriefmarken für Doku"/>
      <sheetName val="Arbeitsfluss"/>
      <sheetName val="Tarifblatt (Neu)"/>
      <sheetName val="Verprobung"/>
      <sheetName val="Vergleich zum Vorjahr"/>
      <sheetName val="Anlage 1"/>
      <sheetName val="Anlage 2"/>
      <sheetName val="Anlage 3"/>
      <sheetName val="Anlage 4"/>
      <sheetName val="Anlage 5"/>
      <sheetName val="Anlage 6"/>
      <sheetName val="Anlage 7"/>
      <sheetName val="Anlage 8"/>
      <sheetName val="Anlage 9.1"/>
      <sheetName val="Anlage 9.2"/>
      <sheetName val="Anlage 9.3-9.5"/>
      <sheetName val="Anlage 9.6"/>
      <sheetName val="Anlage 9.7"/>
      <sheetName val="Anlage 9.ZF"/>
      <sheetName val="Basis Diagramme"/>
      <sheetName val="DIA-HS"/>
      <sheetName val="DIA-HS_MS"/>
      <sheetName val="DIA-MS"/>
      <sheetName val="DIA-MS_NS"/>
      <sheetName val="DIA-NS (RLM)"/>
      <sheetName val="DIA-NS (SLP)"/>
      <sheetName val="Werte für Berich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9">
          <cell r="E39">
            <v>9.0094922643272692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1"/>
  <sheetViews>
    <sheetView showGridLines="0" tabSelected="1" zoomScaleNormal="100" workbookViewId="0">
      <selection activeCell="J28" sqref="J28"/>
    </sheetView>
  </sheetViews>
  <sheetFormatPr baseColWidth="10" defaultColWidth="9.109375" defaultRowHeight="14.4" x14ac:dyDescent="0.3"/>
  <cols>
    <col min="1" max="1" width="9.109375" style="1" customWidth="1"/>
    <col min="2" max="2" width="35.109375" style="1" bestFit="1" customWidth="1"/>
    <col min="3" max="3" width="18.109375" style="1" customWidth="1"/>
    <col min="4" max="4" width="20.88671875" style="1" customWidth="1"/>
    <col min="5" max="5" width="9.109375" style="1"/>
    <col min="6" max="6" width="15.5546875" style="1" customWidth="1"/>
    <col min="7" max="8" width="9.109375" style="1"/>
    <col min="9" max="9" width="13.6640625" style="1" customWidth="1"/>
    <col min="10" max="16384" width="9.109375" style="1"/>
  </cols>
  <sheetData>
    <row r="1" spans="2:11" ht="21.6" customHeight="1" x14ac:dyDescent="0.3"/>
    <row r="2" spans="2:11" ht="18" x14ac:dyDescent="0.35">
      <c r="B2" s="25" t="s">
        <v>17</v>
      </c>
      <c r="I2" s="14"/>
    </row>
    <row r="3" spans="2:11" ht="15" customHeight="1" x14ac:dyDescent="0.3">
      <c r="B3" s="80" t="s">
        <v>54</v>
      </c>
      <c r="C3" s="80"/>
      <c r="I3" s="14"/>
    </row>
    <row r="4" spans="2:11" x14ac:dyDescent="0.3">
      <c r="B4" s="80"/>
      <c r="C4" s="80"/>
      <c r="I4" s="14"/>
    </row>
    <row r="5" spans="2:11" x14ac:dyDescent="0.3">
      <c r="B5" s="46"/>
      <c r="C5" s="46"/>
      <c r="I5" s="14"/>
    </row>
    <row r="6" spans="2:11" x14ac:dyDescent="0.3">
      <c r="I6" s="14"/>
    </row>
    <row r="7" spans="2:11" x14ac:dyDescent="0.3">
      <c r="B7" s="42" t="s">
        <v>53</v>
      </c>
    </row>
    <row r="8" spans="2:11" x14ac:dyDescent="0.3">
      <c r="I8" s="42" t="s">
        <v>55</v>
      </c>
    </row>
    <row r="9" spans="2:11" ht="16.95" customHeight="1" x14ac:dyDescent="0.3">
      <c r="B9" s="37" t="s">
        <v>19</v>
      </c>
      <c r="C9" s="2"/>
      <c r="D9" s="2"/>
      <c r="E9" s="2"/>
      <c r="F9" s="36">
        <v>4142</v>
      </c>
      <c r="I9" s="29" t="s">
        <v>36</v>
      </c>
      <c r="J9" s="16"/>
      <c r="K9" s="15"/>
    </row>
    <row r="10" spans="2:11" x14ac:dyDescent="0.3">
      <c r="I10" s="29" t="s">
        <v>37</v>
      </c>
      <c r="J10" s="16"/>
      <c r="K10" s="15"/>
    </row>
    <row r="11" spans="2:11" x14ac:dyDescent="0.3">
      <c r="B11" s="1" t="s">
        <v>44</v>
      </c>
      <c r="F11" s="21">
        <f>'[1]Tarifblatt (Neu)'!$C$39</f>
        <v>78</v>
      </c>
      <c r="I11" s="29" t="s">
        <v>39</v>
      </c>
      <c r="J11" s="16"/>
      <c r="K11" s="15"/>
    </row>
    <row r="12" spans="2:11" x14ac:dyDescent="0.3">
      <c r="B12" s="1" t="s">
        <v>45</v>
      </c>
      <c r="F12" s="4">
        <f>'[2]Tarifblatt (Neu)'!$E$39</f>
        <v>9.0094922643272692</v>
      </c>
      <c r="I12" s="29" t="s">
        <v>38</v>
      </c>
      <c r="J12" s="16"/>
      <c r="K12" s="15"/>
    </row>
    <row r="13" spans="2:11" ht="15" thickBot="1" x14ac:dyDescent="0.35">
      <c r="I13" s="29" t="s">
        <v>40</v>
      </c>
      <c r="J13" s="16"/>
      <c r="K13" s="15"/>
    </row>
    <row r="14" spans="2:11" ht="17.399999999999999" customHeight="1" thickBot="1" x14ac:dyDescent="0.35">
      <c r="B14" s="38" t="s">
        <v>46</v>
      </c>
      <c r="C14" s="39"/>
      <c r="D14" s="39"/>
      <c r="E14" s="39"/>
      <c r="F14" s="41">
        <f>F12/100*F9+F11</f>
        <v>451.17316958843548</v>
      </c>
    </row>
    <row r="15" spans="2:11" x14ac:dyDescent="0.3">
      <c r="C15" s="17"/>
      <c r="D15" s="17"/>
      <c r="E15" s="17"/>
    </row>
    <row r="17" spans="2:6" ht="22.2" customHeight="1" x14ac:dyDescent="0.3">
      <c r="B17" s="23" t="s">
        <v>20</v>
      </c>
      <c r="C17" s="20" t="s">
        <v>21</v>
      </c>
      <c r="D17" s="22" t="s">
        <v>43</v>
      </c>
    </row>
    <row r="18" spans="2:6" ht="3" customHeight="1" x14ac:dyDescent="0.3">
      <c r="B18" s="18"/>
      <c r="C18" s="18"/>
      <c r="D18" s="18"/>
    </row>
    <row r="19" spans="2:6" x14ac:dyDescent="0.3">
      <c r="B19" s="7" t="s">
        <v>23</v>
      </c>
      <c r="C19" s="8">
        <v>8.58</v>
      </c>
      <c r="D19" s="31" t="s">
        <v>42</v>
      </c>
      <c r="F19" s="43">
        <f>IF(AND(D19="x",D21&lt;&gt;"x"),C19,0)</f>
        <v>8.58</v>
      </c>
    </row>
    <row r="20" spans="2:6" ht="3" customHeight="1" x14ac:dyDescent="0.3">
      <c r="B20" s="7"/>
      <c r="D20" s="19"/>
      <c r="F20" s="44"/>
    </row>
    <row r="21" spans="2:6" x14ac:dyDescent="0.3">
      <c r="B21" s="12" t="s">
        <v>41</v>
      </c>
      <c r="C21" s="8">
        <v>9.6199999999999992</v>
      </c>
      <c r="D21" s="31"/>
      <c r="F21" s="44">
        <f>IF(AND(D21="x",D19&lt;&gt;"x"),C21,0)</f>
        <v>0</v>
      </c>
    </row>
    <row r="22" spans="2:6" ht="3" customHeight="1" x14ac:dyDescent="0.3">
      <c r="B22" s="12"/>
      <c r="D22" s="19"/>
      <c r="F22" s="44"/>
    </row>
    <row r="23" spans="2:6" ht="26.4" x14ac:dyDescent="0.3">
      <c r="B23" s="12" t="s">
        <v>25</v>
      </c>
      <c r="C23" s="8">
        <v>16.809999999999999</v>
      </c>
      <c r="D23" s="31"/>
      <c r="F23" s="44">
        <f t="shared" ref="F23:F27" si="0">IF(D23="x",C23,0)</f>
        <v>0</v>
      </c>
    </row>
    <row r="24" spans="2:6" ht="3" customHeight="1" x14ac:dyDescent="0.3">
      <c r="B24" s="12"/>
      <c r="D24" s="19"/>
      <c r="F24" s="44"/>
    </row>
    <row r="25" spans="2:6" x14ac:dyDescent="0.3">
      <c r="B25" s="12" t="s">
        <v>26</v>
      </c>
      <c r="C25" s="8">
        <v>23.5</v>
      </c>
      <c r="D25" s="31"/>
      <c r="F25" s="44">
        <f t="shared" si="0"/>
        <v>0</v>
      </c>
    </row>
    <row r="26" spans="2:6" ht="3" customHeight="1" x14ac:dyDescent="0.3">
      <c r="B26" s="12"/>
      <c r="D26" s="19"/>
      <c r="F26" s="44"/>
    </row>
    <row r="27" spans="2:6" ht="15" thickBot="1" x14ac:dyDescent="0.35">
      <c r="B27" s="7" t="s">
        <v>27</v>
      </c>
      <c r="C27" s="8">
        <v>55</v>
      </c>
      <c r="D27" s="31"/>
      <c r="F27" s="44">
        <f t="shared" si="0"/>
        <v>0</v>
      </c>
    </row>
    <row r="28" spans="2:6" ht="15" thickBot="1" x14ac:dyDescent="0.35">
      <c r="B28" s="12"/>
      <c r="D28" s="10"/>
      <c r="F28" s="45">
        <f>SUM(F19:F27)</f>
        <v>8.58</v>
      </c>
    </row>
    <row r="29" spans="2:6" ht="15" thickBot="1" x14ac:dyDescent="0.35">
      <c r="B29" s="12"/>
      <c r="C29" s="8"/>
    </row>
    <row r="30" spans="2:6" ht="17.399999999999999" customHeight="1" thickBot="1" x14ac:dyDescent="0.35">
      <c r="B30" s="24" t="s">
        <v>48</v>
      </c>
      <c r="C30" s="6"/>
      <c r="D30" s="6"/>
      <c r="E30" s="6"/>
      <c r="F30" s="40">
        <f>SUM(F28,F14)</f>
        <v>459.75316958843547</v>
      </c>
    </row>
    <row r="31" spans="2:6" x14ac:dyDescent="0.3">
      <c r="B31" s="12"/>
      <c r="C31" s="8"/>
    </row>
  </sheetData>
  <sheetProtection algorithmName="SHA-512" hashValue="3JzijoFqq4vvlWbxse0qTMr8E6Vwj2dgZ8gqqZWs1jq80lemG47strwqjIN+PPXKpiAcx7FMizZid1+wAz48UA==" saltValue="kZad7/Xn+0/uqecF9Rd9lA==" spinCount="100000" sheet="1" objects="1" scenarios="1"/>
  <dataConsolidate>
    <dataRefs count="2">
      <dataRef ref="J3:N3" sheet="SLP"/>
      <dataRef ref="J3:N7" sheet="SLP"/>
    </dataRefs>
  </dataConsolidate>
  <mergeCells count="1">
    <mergeCell ref="B3:C4"/>
  </mergeCells>
  <phoneticPr fontId="8" type="noConversion"/>
  <conditionalFormatting sqref="F19">
    <cfRule type="cellIs" dxfId="2" priority="2" operator="equal">
      <formula>$F$21</formula>
    </cfRule>
  </conditionalFormatting>
  <conditionalFormatting sqref="F19:F21">
    <cfRule type="expression" dxfId="1" priority="3">
      <formula>IF($D$19&amp;$D$21="x",$F$19:$F$21=RED,0)</formula>
    </cfRule>
  </conditionalFormatting>
  <conditionalFormatting sqref="F21">
    <cfRule type="cellIs" dxfId="0" priority="1" operator="equal">
      <formula>$F$19</formula>
    </cfRule>
  </conditionalFormatting>
  <dataValidations count="2">
    <dataValidation type="custom" allowBlank="1" showInputMessage="1" showErrorMessage="1" sqref="D19:D27" xr:uid="{C2BB94B9-6FB2-44A1-8AA6-B9ECCED535BD}">
      <formula1>NOT(AND(D19="x",F19="x"))</formula1>
    </dataValidation>
    <dataValidation type="custom" allowBlank="1" showInputMessage="1" showErrorMessage="1" sqref="F19:F27" xr:uid="{00F80019-D6E5-4981-BA7F-F1995F746A0F}">
      <formula1>NOT(AND(D19="x",F19="x"))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4B6D3-BABB-4C22-B159-7F1643498A04}">
  <dimension ref="B1:F40"/>
  <sheetViews>
    <sheetView showGridLines="0" zoomScaleNormal="100" workbookViewId="0">
      <selection activeCell="F8" sqref="F8"/>
    </sheetView>
  </sheetViews>
  <sheetFormatPr baseColWidth="10" defaultColWidth="11.44140625" defaultRowHeight="14.4" x14ac:dyDescent="0.3"/>
  <cols>
    <col min="1" max="1" width="9.21875" style="1" customWidth="1"/>
    <col min="2" max="2" width="36.44140625" style="1" bestFit="1" customWidth="1"/>
    <col min="3" max="3" width="11.6640625" style="1" bestFit="1" customWidth="1"/>
    <col min="4" max="4" width="23" style="1" customWidth="1"/>
    <col min="5" max="5" width="11.44140625" style="1"/>
    <col min="6" max="6" width="18.109375" style="1" bestFit="1" customWidth="1"/>
    <col min="7" max="16384" width="11.44140625" style="1"/>
  </cols>
  <sheetData>
    <row r="1" spans="2:6" ht="22.2" customHeight="1" x14ac:dyDescent="0.3"/>
    <row r="2" spans="2:6" ht="18" x14ac:dyDescent="0.35">
      <c r="B2" s="25" t="s">
        <v>32</v>
      </c>
    </row>
    <row r="3" spans="2:6" ht="18" x14ac:dyDescent="0.35">
      <c r="B3" s="25"/>
    </row>
    <row r="4" spans="2:6" ht="18" x14ac:dyDescent="0.35">
      <c r="B4" s="25"/>
    </row>
    <row r="5" spans="2:6" ht="18" x14ac:dyDescent="0.35">
      <c r="B5" s="25"/>
    </row>
    <row r="6" spans="2:6" x14ac:dyDescent="0.3">
      <c r="B6" s="42" t="s">
        <v>53</v>
      </c>
    </row>
    <row r="8" spans="2:6" x14ac:dyDescent="0.3">
      <c r="B8" s="26" t="s">
        <v>34</v>
      </c>
      <c r="C8" s="27"/>
      <c r="D8" s="28" t="s">
        <v>49</v>
      </c>
      <c r="E8" s="2"/>
      <c r="F8" s="34" t="s">
        <v>7</v>
      </c>
    </row>
    <row r="9" spans="2:6" ht="3" customHeight="1" x14ac:dyDescent="0.3">
      <c r="B9" s="3"/>
    </row>
    <row r="10" spans="2:6" x14ac:dyDescent="0.3">
      <c r="B10" s="26" t="s">
        <v>18</v>
      </c>
      <c r="C10" s="2"/>
      <c r="D10" s="2"/>
      <c r="E10" s="2"/>
      <c r="F10" s="30">
        <v>50000</v>
      </c>
    </row>
    <row r="11" spans="2:6" ht="3" customHeight="1" x14ac:dyDescent="0.3">
      <c r="B11" s="3"/>
    </row>
    <row r="12" spans="2:6" x14ac:dyDescent="0.3">
      <c r="B12" s="26" t="s">
        <v>35</v>
      </c>
      <c r="C12" s="2"/>
      <c r="D12" s="2"/>
      <c r="E12" s="2"/>
      <c r="F12" s="33">
        <v>80</v>
      </c>
    </row>
    <row r="13" spans="2:6" ht="3" customHeight="1" x14ac:dyDescent="0.3">
      <c r="B13" s="3"/>
    </row>
    <row r="14" spans="2:6" x14ac:dyDescent="0.3">
      <c r="B14" s="1" t="s">
        <v>33</v>
      </c>
      <c r="F14" s="1">
        <f>F10/F12</f>
        <v>625</v>
      </c>
    </row>
    <row r="15" spans="2:6" ht="3" customHeight="1" x14ac:dyDescent="0.3">
      <c r="B15" s="3"/>
    </row>
    <row r="16" spans="2:6" x14ac:dyDescent="0.3">
      <c r="B16" s="1" t="s">
        <v>50</v>
      </c>
      <c r="F16" s="4">
        <f>IF(AND(F14&lt;=2500,(F8="Niederspannung")),Preisblätter!D10,IF(AND(F14&lt;=2500,(F8="Umspannung NS")),Preisblätter!D9,IF(AND(F14&lt;=2500,(F8="Mittelspannung")),Preisblätter!D8,IF(AND(F14&gt;=2500,(F8="Niederspannung")),Preisblätter!F10,IF(AND(F14&gt;=2500,(F8="Umspannung NS")),Preisblätter!F9,IF(AND(F14&gt;=2500,(F8="Mittelspannung")),Preisblätter!F8,))))))</f>
        <v>6.7982791935422897</v>
      </c>
    </row>
    <row r="17" spans="2:6" ht="3" customHeight="1" x14ac:dyDescent="0.3">
      <c r="B17" s="3"/>
      <c r="F17" s="4"/>
    </row>
    <row r="18" spans="2:6" x14ac:dyDescent="0.3">
      <c r="B18" s="1" t="s">
        <v>51</v>
      </c>
      <c r="F18" s="5">
        <f>IF(AND(F14&lt;=2500,(F8="Niederspannung")),Preisblätter!C10,IF(AND(F14&lt;=2500,(F8="Umspannung NS")),Preisblätter!C9,IF(AND(F14&lt;=2500,(F8="Mittelspannung")),Preisblätter!C8,IF(AND(F14&gt;=2500,(F8="Niederspannung")),Preisblätter!E10,IF(AND(F14&gt;=2500,(F8="Umspannung NS")),Preisblätter!E9,IF(AND(F14&gt;=2500,(F8="Mittelspannung")),Preisblätter!E8,))))))</f>
        <v>32.3621666173864</v>
      </c>
    </row>
    <row r="19" spans="2:6" ht="15" thickBot="1" x14ac:dyDescent="0.35"/>
    <row r="20" spans="2:6" ht="16.2" thickBot="1" x14ac:dyDescent="0.35">
      <c r="B20" s="24" t="s">
        <v>52</v>
      </c>
      <c r="C20" s="6"/>
      <c r="D20" s="6"/>
      <c r="E20" s="6"/>
      <c r="F20" s="35">
        <f>F16/100*F10+F18*F14</f>
        <v>23625.493732637642</v>
      </c>
    </row>
    <row r="23" spans="2:6" ht="24" x14ac:dyDescent="0.3">
      <c r="B23" s="23" t="s">
        <v>20</v>
      </c>
      <c r="C23" s="20" t="s">
        <v>21</v>
      </c>
      <c r="D23" s="22" t="s">
        <v>43</v>
      </c>
    </row>
    <row r="24" spans="2:6" ht="3" customHeight="1" x14ac:dyDescent="0.3"/>
    <row r="25" spans="2:6" x14ac:dyDescent="0.3">
      <c r="B25" s="7" t="s">
        <v>28</v>
      </c>
      <c r="C25" s="8">
        <v>349.48</v>
      </c>
      <c r="D25" s="32"/>
      <c r="F25" s="9">
        <f>IF(D25="x",C25,0)</f>
        <v>0</v>
      </c>
    </row>
    <row r="26" spans="2:6" ht="3" customHeight="1" x14ac:dyDescent="0.3">
      <c r="B26" s="7"/>
      <c r="D26" s="10"/>
      <c r="F26" s="11">
        <f t="shared" ref="F26:F37" si="0">IF(D26="x",C26,0)</f>
        <v>0</v>
      </c>
    </row>
    <row r="27" spans="2:6" x14ac:dyDescent="0.3">
      <c r="B27" s="7" t="s">
        <v>5</v>
      </c>
      <c r="C27" s="8">
        <v>349.48</v>
      </c>
      <c r="D27" s="32"/>
      <c r="F27" s="11">
        <f t="shared" si="0"/>
        <v>0</v>
      </c>
    </row>
    <row r="28" spans="2:6" ht="3" customHeight="1" x14ac:dyDescent="0.3">
      <c r="B28" s="12"/>
      <c r="D28" s="10"/>
      <c r="F28" s="11">
        <f t="shared" si="0"/>
        <v>0</v>
      </c>
    </row>
    <row r="29" spans="2:6" x14ac:dyDescent="0.3">
      <c r="B29" s="7" t="s">
        <v>29</v>
      </c>
      <c r="C29" s="8">
        <v>294.74</v>
      </c>
      <c r="D29" s="32"/>
      <c r="F29" s="11">
        <f t="shared" si="0"/>
        <v>0</v>
      </c>
    </row>
    <row r="30" spans="2:6" ht="3" customHeight="1" x14ac:dyDescent="0.3">
      <c r="B30" s="12"/>
      <c r="D30" s="10"/>
      <c r="F30" s="11">
        <f t="shared" si="0"/>
        <v>0</v>
      </c>
    </row>
    <row r="31" spans="2:6" x14ac:dyDescent="0.3">
      <c r="B31" s="7" t="s">
        <v>7</v>
      </c>
      <c r="C31" s="8">
        <v>294.74</v>
      </c>
      <c r="D31" s="32"/>
      <c r="F31" s="11">
        <f t="shared" si="0"/>
        <v>0</v>
      </c>
    </row>
    <row r="32" spans="2:6" ht="3" customHeight="1" x14ac:dyDescent="0.3">
      <c r="B32" s="12"/>
      <c r="D32" s="10"/>
      <c r="F32" s="11">
        <f t="shared" si="0"/>
        <v>0</v>
      </c>
    </row>
    <row r="33" spans="2:6" x14ac:dyDescent="0.3">
      <c r="B33" s="12" t="s">
        <v>30</v>
      </c>
      <c r="C33" s="8">
        <v>95.38</v>
      </c>
      <c r="D33" s="32"/>
      <c r="F33" s="11">
        <f t="shared" si="0"/>
        <v>0</v>
      </c>
    </row>
    <row r="34" spans="2:6" ht="3" customHeight="1" x14ac:dyDescent="0.3">
      <c r="B34" s="12"/>
      <c r="D34" s="10"/>
      <c r="F34" s="11">
        <f t="shared" si="0"/>
        <v>0</v>
      </c>
    </row>
    <row r="35" spans="2:6" x14ac:dyDescent="0.3">
      <c r="B35" s="12" t="s">
        <v>26</v>
      </c>
      <c r="C35" s="8">
        <v>23.5</v>
      </c>
      <c r="D35" s="32"/>
      <c r="F35" s="11">
        <f t="shared" si="0"/>
        <v>0</v>
      </c>
    </row>
    <row r="36" spans="2:6" ht="3" customHeight="1" x14ac:dyDescent="0.3">
      <c r="B36" s="12"/>
      <c r="D36" s="10"/>
      <c r="F36" s="11">
        <f t="shared" si="0"/>
        <v>0</v>
      </c>
    </row>
    <row r="37" spans="2:6" ht="15" thickBot="1" x14ac:dyDescent="0.35">
      <c r="B37" s="12" t="s">
        <v>31</v>
      </c>
      <c r="C37" s="8">
        <v>73.89</v>
      </c>
      <c r="D37" s="32"/>
      <c r="F37" s="13">
        <f t="shared" si="0"/>
        <v>0</v>
      </c>
    </row>
    <row r="38" spans="2:6" ht="15" thickBot="1" x14ac:dyDescent="0.35">
      <c r="F38" s="45">
        <f>SUM(F25:F37)</f>
        <v>0</v>
      </c>
    </row>
    <row r="39" spans="2:6" ht="15" thickBot="1" x14ac:dyDescent="0.35"/>
    <row r="40" spans="2:6" ht="16.2" thickBot="1" x14ac:dyDescent="0.35">
      <c r="B40" s="24" t="s">
        <v>47</v>
      </c>
      <c r="C40" s="6"/>
      <c r="D40" s="6"/>
      <c r="E40" s="6"/>
      <c r="F40" s="35">
        <f>SUM(F38,F20)</f>
        <v>23625.493732637642</v>
      </c>
    </row>
  </sheetData>
  <sheetProtection algorithmName="SHA-512" hashValue="QVZ4IFKTUz+F3kn8rLwqxDgbpO5ka6cU0eCIbltrIaOKHIpUK4+5o+KNBIZPLi6u9P3I1+8po/inrhf1Wu2crQ==" saltValue="dZYCjBW83h7H0pjE1Y7DvA==" spinCount="100000" sheet="1" objects="1" scenarios="1"/>
  <protectedRanges>
    <protectedRange algorithmName="SHA-512" hashValue="CBddwVr9T44tzYgpNfDZQqC5vScG67AEYYgY4999OliPbqqPLyav3kqnnuC9bVj0B6TNsRgggcAfU/02vOX28w==" saltValue="wIzZwU+iTmmrrfYddSTIMw==" spinCount="100000" sqref="F8:F15" name="Bereich1"/>
  </protectedRange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238615-94F7-4393-84FC-39D21F880321}">
          <x14:formula1>
            <xm:f>Preisblätter!$B$8:$B$10</xm:f>
          </x14:formula1>
          <xm:sqref>F8:F9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4250-C452-46FB-97B3-8D7432485AEF}">
  <dimension ref="A1:K28"/>
  <sheetViews>
    <sheetView showGridLines="0" topLeftCell="A3" workbookViewId="0">
      <selection activeCell="D16" sqref="D16"/>
    </sheetView>
  </sheetViews>
  <sheetFormatPr baseColWidth="10" defaultColWidth="11.44140625" defaultRowHeight="14.4" x14ac:dyDescent="0.3"/>
  <cols>
    <col min="1" max="1" width="11.44140625" style="18"/>
    <col min="2" max="2" width="34.44140625" style="18" customWidth="1"/>
    <col min="3" max="7" width="11.44140625" style="18"/>
    <col min="8" max="8" width="23" style="18" customWidth="1"/>
    <col min="9" max="9" width="22.88671875" style="18" customWidth="1"/>
    <col min="10" max="10" width="22.6640625" style="18" customWidth="1"/>
    <col min="11" max="16384" width="11.44140625" style="18"/>
  </cols>
  <sheetData>
    <row r="1" spans="1:11" x14ac:dyDescent="0.3">
      <c r="A1" s="47"/>
      <c r="B1" s="48"/>
      <c r="C1" s="48"/>
      <c r="D1" s="48"/>
      <c r="E1" s="48"/>
      <c r="F1" s="48"/>
      <c r="G1" s="48"/>
      <c r="H1" s="48"/>
      <c r="I1" s="48"/>
      <c r="K1" s="49"/>
    </row>
    <row r="2" spans="1:11" x14ac:dyDescent="0.3">
      <c r="A2" s="50" t="s">
        <v>15</v>
      </c>
      <c r="K2" s="51"/>
    </row>
    <row r="3" spans="1:11" x14ac:dyDescent="0.3">
      <c r="H3" s="52" t="s">
        <v>20</v>
      </c>
      <c r="I3" s="53" t="s">
        <v>21</v>
      </c>
      <c r="J3" s="54" t="s">
        <v>22</v>
      </c>
      <c r="K3" s="51"/>
    </row>
    <row r="4" spans="1:11" ht="30" customHeight="1" x14ac:dyDescent="0.3">
      <c r="A4" s="55"/>
      <c r="B4" s="85" t="s">
        <v>0</v>
      </c>
      <c r="C4" s="87" t="s">
        <v>1</v>
      </c>
      <c r="D4" s="88"/>
      <c r="E4" s="87" t="s">
        <v>2</v>
      </c>
      <c r="F4" s="88"/>
      <c r="H4" s="56" t="s">
        <v>28</v>
      </c>
      <c r="I4" s="57">
        <v>349.48</v>
      </c>
      <c r="J4" s="58">
        <f>I4*119%</f>
        <v>415.88119999999998</v>
      </c>
      <c r="K4" s="51"/>
    </row>
    <row r="5" spans="1:11" x14ac:dyDescent="0.3">
      <c r="A5" s="55"/>
      <c r="B5" s="86"/>
      <c r="C5" s="89"/>
      <c r="D5" s="90"/>
      <c r="E5" s="89"/>
      <c r="F5" s="90"/>
      <c r="H5" s="56" t="s">
        <v>5</v>
      </c>
      <c r="I5" s="59">
        <v>349.48</v>
      </c>
      <c r="J5" s="60">
        <f t="shared" ref="J5:J10" si="0">I5*119%</f>
        <v>415.88119999999998</v>
      </c>
      <c r="K5" s="51"/>
    </row>
    <row r="6" spans="1:11" ht="29.25" customHeight="1" x14ac:dyDescent="0.3">
      <c r="A6" s="55"/>
      <c r="B6" s="86"/>
      <c r="C6" s="91" t="s">
        <v>3</v>
      </c>
      <c r="D6" s="83" t="s">
        <v>4</v>
      </c>
      <c r="E6" s="91" t="s">
        <v>3</v>
      </c>
      <c r="F6" s="83" t="s">
        <v>4</v>
      </c>
      <c r="H6" s="56" t="s">
        <v>29</v>
      </c>
      <c r="I6" s="59">
        <v>294.74</v>
      </c>
      <c r="J6" s="60">
        <f t="shared" si="0"/>
        <v>350.74059999999997</v>
      </c>
      <c r="K6" s="51"/>
    </row>
    <row r="7" spans="1:11" x14ac:dyDescent="0.3">
      <c r="A7" s="55"/>
      <c r="B7" s="86"/>
      <c r="C7" s="92"/>
      <c r="D7" s="93"/>
      <c r="E7" s="92"/>
      <c r="F7" s="93"/>
      <c r="H7" s="56" t="s">
        <v>7</v>
      </c>
      <c r="I7" s="59">
        <v>294.74</v>
      </c>
      <c r="J7" s="60">
        <f>I7*119%</f>
        <v>350.74059999999997</v>
      </c>
      <c r="K7" s="51"/>
    </row>
    <row r="8" spans="1:11" ht="26.4" x14ac:dyDescent="0.3">
      <c r="A8" s="55"/>
      <c r="B8" s="61" t="s">
        <v>5</v>
      </c>
      <c r="C8" s="62">
        <v>26.8185858833506</v>
      </c>
      <c r="D8" s="63">
        <v>7.6164783908715998</v>
      </c>
      <c r="E8" s="62">
        <v>196.880979689339</v>
      </c>
      <c r="F8" s="63">
        <v>0.81398263863205</v>
      </c>
      <c r="H8" s="64" t="s">
        <v>30</v>
      </c>
      <c r="I8" s="59">
        <v>95.38</v>
      </c>
      <c r="J8" s="60">
        <f t="shared" si="0"/>
        <v>113.50219999999999</v>
      </c>
      <c r="K8" s="51"/>
    </row>
    <row r="9" spans="1:11" ht="26.4" x14ac:dyDescent="0.3">
      <c r="A9" s="55"/>
      <c r="B9" s="61" t="s">
        <v>6</v>
      </c>
      <c r="C9" s="62">
        <v>31.328156062635685</v>
      </c>
      <c r="D9" s="63">
        <v>7.5688825047328097</v>
      </c>
      <c r="E9" s="62">
        <v>183.51693515643399</v>
      </c>
      <c r="F9" s="63">
        <v>1.4813313409808599</v>
      </c>
      <c r="H9" s="64" t="s">
        <v>26</v>
      </c>
      <c r="I9" s="59">
        <v>23.5</v>
      </c>
      <c r="J9" s="60">
        <f t="shared" si="0"/>
        <v>27.965</v>
      </c>
      <c r="K9" s="51"/>
    </row>
    <row r="10" spans="1:11" ht="26.4" x14ac:dyDescent="0.3">
      <c r="A10" s="55"/>
      <c r="B10" s="65" t="s">
        <v>7</v>
      </c>
      <c r="C10" s="66">
        <v>32.3621666173864</v>
      </c>
      <c r="D10" s="67">
        <v>6.7982791935422897</v>
      </c>
      <c r="E10" s="66">
        <v>153.87564816604001</v>
      </c>
      <c r="F10" s="67">
        <v>1.9377399315961199</v>
      </c>
      <c r="H10" s="68" t="s">
        <v>31</v>
      </c>
      <c r="I10" s="69">
        <v>73.89</v>
      </c>
      <c r="J10" s="70">
        <f t="shared" si="0"/>
        <v>87.929099999999991</v>
      </c>
      <c r="K10" s="51"/>
    </row>
    <row r="11" spans="1:11" ht="15" thickBot="1" x14ac:dyDescent="0.35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3"/>
    </row>
    <row r="12" spans="1:11" x14ac:dyDescent="0.3">
      <c r="A12" s="74" t="s">
        <v>16</v>
      </c>
      <c r="K12" s="51"/>
    </row>
    <row r="13" spans="1:11" x14ac:dyDescent="0.3">
      <c r="I13" s="75"/>
      <c r="J13" s="75"/>
      <c r="K13" s="51"/>
    </row>
    <row r="14" spans="1:11" ht="30.75" customHeight="1" x14ac:dyDescent="0.3">
      <c r="A14" s="55"/>
      <c r="B14" s="81" t="s">
        <v>8</v>
      </c>
      <c r="C14" s="83" t="s">
        <v>9</v>
      </c>
      <c r="D14" s="83" t="s">
        <v>10</v>
      </c>
      <c r="H14" s="76" t="s">
        <v>20</v>
      </c>
      <c r="I14" s="54" t="s">
        <v>21</v>
      </c>
      <c r="J14" s="54" t="s">
        <v>22</v>
      </c>
      <c r="K14" s="51"/>
    </row>
    <row r="15" spans="1:11" x14ac:dyDescent="0.3">
      <c r="A15" s="55"/>
      <c r="B15" s="82"/>
      <c r="C15" s="84"/>
      <c r="D15" s="84"/>
      <c r="H15" s="56" t="s">
        <v>23</v>
      </c>
      <c r="I15" s="57">
        <v>8.58</v>
      </c>
      <c r="J15" s="58">
        <f>I15*119%</f>
        <v>10.2102</v>
      </c>
      <c r="K15" s="51"/>
    </row>
    <row r="16" spans="1:11" ht="26.4" x14ac:dyDescent="0.3">
      <c r="A16" s="55"/>
      <c r="B16" s="61" t="s">
        <v>11</v>
      </c>
      <c r="C16" s="62">
        <v>78</v>
      </c>
      <c r="D16" s="62">
        <v>92.82</v>
      </c>
      <c r="H16" s="64" t="s">
        <v>24</v>
      </c>
      <c r="I16" s="59">
        <v>9.6199999999999992</v>
      </c>
      <c r="J16" s="60">
        <f t="shared" ref="J16:J19" si="1">I16*119%</f>
        <v>11.447799999999999</v>
      </c>
      <c r="K16" s="51"/>
    </row>
    <row r="17" spans="1:11" ht="39.6" x14ac:dyDescent="0.3">
      <c r="A17" s="55"/>
      <c r="B17" s="65" t="s">
        <v>12</v>
      </c>
      <c r="C17" s="66">
        <v>9.0094922643272692</v>
      </c>
      <c r="D17" s="66">
        <v>10.72129579454945</v>
      </c>
      <c r="H17" s="64" t="s">
        <v>25</v>
      </c>
      <c r="I17" s="59">
        <v>16.809999999999999</v>
      </c>
      <c r="J17" s="60">
        <f t="shared" si="1"/>
        <v>20.003899999999998</v>
      </c>
      <c r="K17" s="51"/>
    </row>
    <row r="18" spans="1:11" ht="26.4" x14ac:dyDescent="0.3">
      <c r="A18" s="55"/>
      <c r="B18" s="77"/>
      <c r="C18" s="78"/>
      <c r="D18" s="78"/>
      <c r="H18" s="64" t="s">
        <v>26</v>
      </c>
      <c r="I18" s="59">
        <v>23.5</v>
      </c>
      <c r="J18" s="60">
        <f t="shared" si="1"/>
        <v>27.965</v>
      </c>
      <c r="K18" s="51"/>
    </row>
    <row r="19" spans="1:11" ht="30.75" customHeight="1" x14ac:dyDescent="0.3">
      <c r="A19" s="55"/>
      <c r="B19" s="81" t="s">
        <v>13</v>
      </c>
      <c r="C19" s="83" t="s">
        <v>9</v>
      </c>
      <c r="D19" s="83" t="s">
        <v>10</v>
      </c>
      <c r="H19" s="79" t="s">
        <v>27</v>
      </c>
      <c r="I19" s="69">
        <v>55</v>
      </c>
      <c r="J19" s="70">
        <f t="shared" si="1"/>
        <v>65.45</v>
      </c>
      <c r="K19" s="51"/>
    </row>
    <row r="20" spans="1:11" x14ac:dyDescent="0.3">
      <c r="A20" s="55"/>
      <c r="B20" s="82"/>
      <c r="C20" s="84"/>
      <c r="D20" s="84"/>
      <c r="K20" s="51"/>
    </row>
    <row r="21" spans="1:11" x14ac:dyDescent="0.3">
      <c r="A21" s="55"/>
      <c r="B21" s="61" t="s">
        <v>11</v>
      </c>
      <c r="C21" s="62">
        <v>78</v>
      </c>
      <c r="D21" s="62">
        <v>92.82</v>
      </c>
      <c r="K21" s="51"/>
    </row>
    <row r="22" spans="1:11" x14ac:dyDescent="0.3">
      <c r="A22" s="55"/>
      <c r="B22" s="65" t="s">
        <v>12</v>
      </c>
      <c r="C22" s="66">
        <v>3.6037969057309081</v>
      </c>
      <c r="D22" s="66">
        <v>4.2885183178197801</v>
      </c>
      <c r="K22" s="51"/>
    </row>
    <row r="23" spans="1:11" x14ac:dyDescent="0.3">
      <c r="A23" s="55"/>
      <c r="B23" s="77"/>
      <c r="C23" s="78"/>
      <c r="D23" s="78"/>
      <c r="K23" s="51"/>
    </row>
    <row r="24" spans="1:11" ht="30" customHeight="1" x14ac:dyDescent="0.3">
      <c r="A24" s="55"/>
      <c r="B24" s="81" t="s">
        <v>14</v>
      </c>
      <c r="C24" s="83" t="s">
        <v>9</v>
      </c>
      <c r="D24" s="83" t="s">
        <v>10</v>
      </c>
      <c r="K24" s="51"/>
    </row>
    <row r="25" spans="1:11" x14ac:dyDescent="0.3">
      <c r="A25" s="55"/>
      <c r="B25" s="82"/>
      <c r="C25" s="84"/>
      <c r="D25" s="84"/>
      <c r="K25" s="51"/>
    </row>
    <row r="26" spans="1:11" x14ac:dyDescent="0.3">
      <c r="A26" s="55"/>
      <c r="B26" s="61" t="s">
        <v>11</v>
      </c>
      <c r="C26" s="62">
        <v>78</v>
      </c>
      <c r="D26" s="62">
        <v>92.82</v>
      </c>
      <c r="K26" s="51"/>
    </row>
    <row r="27" spans="1:11" x14ac:dyDescent="0.3">
      <c r="B27" s="65" t="s">
        <v>12</v>
      </c>
      <c r="C27" s="66">
        <v>6.9373090435319975</v>
      </c>
      <c r="D27" s="66">
        <v>8.2553977618030761</v>
      </c>
      <c r="K27" s="51"/>
    </row>
    <row r="28" spans="1:11" ht="15" thickBot="1" x14ac:dyDescent="0.35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3"/>
    </row>
  </sheetData>
  <sheetProtection algorithmName="SHA-512" hashValue="4b+mTqcAQMLh79DtH11KtY0IH7t8ZmvX+nfeXVNGcLwYlFIdMLirY+PKSzLACeIwjtTScBvRsRzlJhexT6khhA==" saltValue="TVb20N5B3BWHyD4UnVzkYA==" spinCount="100000" sheet="1" objects="1" scenarios="1" selectLockedCells="1" selectUnlockedCells="1"/>
  <mergeCells count="16">
    <mergeCell ref="B4:B7"/>
    <mergeCell ref="C4:D5"/>
    <mergeCell ref="E4:F5"/>
    <mergeCell ref="C6:C7"/>
    <mergeCell ref="D6:D7"/>
    <mergeCell ref="E6:E7"/>
    <mergeCell ref="F6:F7"/>
    <mergeCell ref="B24:B25"/>
    <mergeCell ref="C24:C25"/>
    <mergeCell ref="D24:D25"/>
    <mergeCell ref="B14:B15"/>
    <mergeCell ref="C14:C15"/>
    <mergeCell ref="D14:D15"/>
    <mergeCell ref="B19:B20"/>
    <mergeCell ref="C19:C20"/>
    <mergeCell ref="D19:D20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1F9F4FC0834244ABA2920D009B1039" ma:contentTypeVersion="8" ma:contentTypeDescription="Ein neues Dokument erstellen." ma:contentTypeScope="" ma:versionID="1cb9f645c7e29a44c07fe7a36df92d0f">
  <xsd:schema xmlns:xsd="http://www.w3.org/2001/XMLSchema" xmlns:xs="http://www.w3.org/2001/XMLSchema" xmlns:p="http://schemas.microsoft.com/office/2006/metadata/properties" xmlns:ns3="bb066d2c-ad65-4b36-813d-dfcad5d56a69" xmlns:ns4="c97bcfc6-33b3-448d-b8f2-c1223291e2d4" targetNamespace="http://schemas.microsoft.com/office/2006/metadata/properties" ma:root="true" ma:fieldsID="65c5e0a0167bf264f363bfa00b19205a" ns3:_="" ns4:_="">
    <xsd:import namespace="bb066d2c-ad65-4b36-813d-dfcad5d56a69"/>
    <xsd:import namespace="c97bcfc6-33b3-448d-b8f2-c1223291e2d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66d2c-ad65-4b36-813d-dfcad5d56a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7bcfc6-33b3-448d-b8f2-c1223291e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7bcfc6-33b3-448d-b8f2-c1223291e2d4" xsi:nil="true"/>
  </documentManagement>
</p:properties>
</file>

<file path=customXml/itemProps1.xml><?xml version="1.0" encoding="utf-8"?>
<ds:datastoreItem xmlns:ds="http://schemas.openxmlformats.org/officeDocument/2006/customXml" ds:itemID="{DFC73DE7-0FF6-4CBE-82EF-3B8EB7F740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66d2c-ad65-4b36-813d-dfcad5d56a69"/>
    <ds:schemaRef ds:uri="c97bcfc6-33b3-448d-b8f2-c1223291e2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AEC600-C6CB-4C72-82D1-A629A8709A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BF9B12-7045-40CD-9FCA-4320280D45FD}">
  <ds:schemaRefs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c97bcfc6-33b3-448d-b8f2-c1223291e2d4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bb066d2c-ad65-4b36-813d-dfcad5d56a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SLP</vt:lpstr>
      <vt:lpstr>RLM</vt:lpstr>
      <vt:lpstr>Preisblätter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Rahel Scholz</dc:creator>
  <cp:lastModifiedBy>Scholz Rahel</cp:lastModifiedBy>
  <dcterms:created xsi:type="dcterms:W3CDTF">2015-06-05T18:19:34Z</dcterms:created>
  <dcterms:modified xsi:type="dcterms:W3CDTF">2024-06-19T11:56:41Z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0x010100E41F9F4FC0834244ABA2920D009B1039</vt:lpwstr>
  </property>
</Properties>
</file>